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56" windowWidth="15180" windowHeight="8835" tabRatio="825" activeTab="0"/>
  </bookViews>
  <sheets>
    <sheet name="GROC" sheetId="1" r:id="rId1"/>
    <sheet name="BLAU" sheetId="2" r:id="rId2"/>
    <sheet name="VERMELL" sheetId="3" r:id="rId3"/>
  </sheets>
  <definedNames>
    <definedName name="_xlnm._FilterDatabase" localSheetId="1" hidden="1">'BLAU'!$A$2:$K$19</definedName>
    <definedName name="_xlnm._FilterDatabase" localSheetId="0" hidden="1">'GROC'!$A$2:$K$8</definedName>
    <definedName name="_xlnm._FilterDatabase" localSheetId="2" hidden="1">'VERMELL'!$A$2:$K$9</definedName>
    <definedName name="_xlnm.Print_Area" localSheetId="1">'BLAU'!$A$1:$K$19</definedName>
    <definedName name="_xlnm.Print_Area" localSheetId="0">'GROC'!$A$1:$K$8</definedName>
    <definedName name="_xlnm.Print_Area" localSheetId="2">'VERMELL'!$A$1:$K$9</definedName>
  </definedNames>
  <calcPr fullCalcOnLoad="1"/>
</workbook>
</file>

<file path=xl/sharedStrings.xml><?xml version="1.0" encoding="utf-8"?>
<sst xmlns="http://schemas.openxmlformats.org/spreadsheetml/2006/main" count="134" uniqueCount="57">
  <si>
    <t>MARCA</t>
  </si>
  <si>
    <t>CH</t>
  </si>
  <si>
    <t>TOT.</t>
  </si>
  <si>
    <t>DOR.</t>
  </si>
  <si>
    <t>NOM I COGNOMS</t>
  </si>
  <si>
    <t>MOTO CLUB</t>
  </si>
  <si>
    <t>CLAS.</t>
  </si>
  <si>
    <t>BETA</t>
  </si>
  <si>
    <t>DIA 1</t>
  </si>
  <si>
    <t>DIA 2</t>
  </si>
  <si>
    <t>CATEGORIA</t>
  </si>
  <si>
    <t>CATEGORIA GROC</t>
  </si>
  <si>
    <t>CATEGORIA BLAU</t>
  </si>
  <si>
    <t>CATEGORIA VERMELL</t>
  </si>
  <si>
    <t>SENIOR</t>
  </si>
  <si>
    <t>SHERCO</t>
  </si>
  <si>
    <t>HERNANDO RIVAS</t>
  </si>
  <si>
    <t>MIRANDA</t>
  </si>
  <si>
    <t>MONTESA</t>
  </si>
  <si>
    <t>JOAN PATRICK LASMOLLES</t>
  </si>
  <si>
    <t>VETERANS B</t>
  </si>
  <si>
    <t>FRANCESC INFANTE</t>
  </si>
  <si>
    <t>XAVIER MIQUEL</t>
  </si>
  <si>
    <t>ARINSAL</t>
  </si>
  <si>
    <t>MICHAEL JOURNET</t>
  </si>
  <si>
    <t>GAS GAS</t>
  </si>
  <si>
    <t>JUVENIL</t>
  </si>
  <si>
    <t>ORIOL PI</t>
  </si>
  <si>
    <t>MIQUEL FONT TORRES</t>
  </si>
  <si>
    <t>JUNIOR</t>
  </si>
  <si>
    <t>JORDI SERRA</t>
  </si>
  <si>
    <t>EDUARD SERRA</t>
  </si>
  <si>
    <t>IVAN PEYDRO</t>
  </si>
  <si>
    <t>ENRIC TORDERA</t>
  </si>
  <si>
    <t>CRISTIAN ESPANYA</t>
  </si>
  <si>
    <t>PIRINEU</t>
  </si>
  <si>
    <t>IVAN SANCHEZ</t>
  </si>
  <si>
    <t>LLUIS TORRES</t>
  </si>
  <si>
    <t>SANTI LLORENÇ</t>
  </si>
  <si>
    <t>ESCORPA</t>
  </si>
  <si>
    <t>FERRAN VILARNAU</t>
  </si>
  <si>
    <t>ORIOL VILARNAU</t>
  </si>
  <si>
    <t>RAFEL SANROMA</t>
  </si>
  <si>
    <t>ALFONS MARTISELLA</t>
  </si>
  <si>
    <t>JAMES DUXBURY</t>
  </si>
  <si>
    <t>MARCEL ALBOS</t>
  </si>
  <si>
    <t>BERNAT BASAS</t>
  </si>
  <si>
    <t>JOAN PARETA</t>
  </si>
  <si>
    <t>CARLOS LLORENS</t>
  </si>
  <si>
    <t>LEO BAILBERDGE</t>
  </si>
  <si>
    <t>JOAN MIGUEL ARLANDIS</t>
  </si>
  <si>
    <t>VILLA DEL TIVI</t>
  </si>
  <si>
    <t>JORDI GASET</t>
  </si>
  <si>
    <t>RAMON PLANA</t>
  </si>
  <si>
    <t>GAUDÍ VALL</t>
  </si>
  <si>
    <t>VETERANS A</t>
  </si>
  <si>
    <t xml:space="preserve">JORDI FREIXANET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</si>
</sst>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h:mm;@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0" fontId="8" fillId="19" borderId="11" xfId="0" applyFont="1" applyFill="1" applyBorder="1" applyAlignment="1">
      <alignment vertical="center"/>
    </xf>
    <xf numFmtId="0" fontId="10" fillId="19" borderId="11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25" borderId="0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6" fillId="18" borderId="0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wrapText="1"/>
    </xf>
    <xf numFmtId="0" fontId="37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6"/>
  <sheetViews>
    <sheetView tabSelected="1" zoomScale="110" zoomScaleNormal="110" zoomScaleSheetLayoutView="100" zoomScalePageLayoutView="0" workbookViewId="0" topLeftCell="A1">
      <selection activeCell="G14" sqref="G14"/>
    </sheetView>
  </sheetViews>
  <sheetFormatPr defaultColWidth="11.421875" defaultRowHeight="12.75"/>
  <cols>
    <col min="1" max="1" width="6.8515625" style="46" customWidth="1"/>
    <col min="2" max="2" width="12.8515625" style="46" customWidth="1"/>
    <col min="3" max="3" width="6.57421875" style="2" customWidth="1"/>
    <col min="4" max="4" width="38.57421875" style="46" customWidth="1"/>
    <col min="5" max="5" width="14.140625" style="46" customWidth="1"/>
    <col min="6" max="6" width="19.7109375" style="46" hidden="1" customWidth="1"/>
    <col min="7" max="7" width="6.28125" style="46" customWidth="1"/>
    <col min="8" max="8" width="4.8515625" style="46" customWidth="1"/>
    <col min="9" max="9" width="6.28125" style="46" customWidth="1"/>
    <col min="10" max="10" width="4.8515625" style="46" customWidth="1"/>
    <col min="11" max="11" width="8.00390625" style="46" customWidth="1"/>
    <col min="12" max="16384" width="11.421875" style="46" customWidth="1"/>
  </cols>
  <sheetData>
    <row r="1" spans="1:11" ht="24" customHeight="1">
      <c r="A1" s="56"/>
      <c r="B1" s="57"/>
      <c r="C1" s="58"/>
      <c r="D1" s="59" t="s">
        <v>11</v>
      </c>
      <c r="E1" s="58"/>
      <c r="F1" s="60"/>
      <c r="G1" s="58"/>
      <c r="H1" s="58"/>
      <c r="I1" s="58"/>
      <c r="J1" s="58"/>
      <c r="K1" s="61"/>
    </row>
    <row r="2" spans="1:11" ht="12.75">
      <c r="A2" s="37" t="s">
        <v>6</v>
      </c>
      <c r="B2" s="17" t="s">
        <v>10</v>
      </c>
      <c r="C2" s="17" t="s">
        <v>3</v>
      </c>
      <c r="D2" s="17" t="s">
        <v>4</v>
      </c>
      <c r="E2" s="17" t="s">
        <v>0</v>
      </c>
      <c r="F2" s="17" t="s">
        <v>5</v>
      </c>
      <c r="G2" s="37" t="s">
        <v>8</v>
      </c>
      <c r="H2" s="17" t="s">
        <v>1</v>
      </c>
      <c r="I2" s="37" t="s">
        <v>9</v>
      </c>
      <c r="J2" s="17" t="s">
        <v>1</v>
      </c>
      <c r="K2" s="18" t="s">
        <v>2</v>
      </c>
    </row>
    <row r="3" spans="1:11" ht="18" customHeight="1">
      <c r="A3" s="29">
        <v>1</v>
      </c>
      <c r="B3" s="47" t="s">
        <v>20</v>
      </c>
      <c r="C3" s="14">
        <v>204</v>
      </c>
      <c r="D3" s="69" t="s">
        <v>22</v>
      </c>
      <c r="E3" s="44" t="s">
        <v>7</v>
      </c>
      <c r="F3" s="44"/>
      <c r="G3" s="41">
        <v>16</v>
      </c>
      <c r="H3" s="4">
        <v>0</v>
      </c>
      <c r="I3" s="41">
        <v>6</v>
      </c>
      <c r="J3" s="4">
        <v>0</v>
      </c>
      <c r="K3" s="39">
        <f aca="true" t="shared" si="0" ref="K3:K8">SUM(G3:J3)</f>
        <v>22</v>
      </c>
    </row>
    <row r="4" spans="1:11" ht="18" customHeight="1">
      <c r="A4" s="29">
        <v>2</v>
      </c>
      <c r="B4" s="47" t="s">
        <v>20</v>
      </c>
      <c r="C4" s="14">
        <v>203</v>
      </c>
      <c r="D4" s="70" t="s">
        <v>46</v>
      </c>
      <c r="E4" s="44" t="s">
        <v>18</v>
      </c>
      <c r="F4" s="44"/>
      <c r="G4" s="41">
        <f>5+15+10+2</f>
        <v>32</v>
      </c>
      <c r="H4" s="4">
        <v>0</v>
      </c>
      <c r="I4" s="41">
        <v>13</v>
      </c>
      <c r="J4" s="4">
        <v>0</v>
      </c>
      <c r="K4" s="39">
        <f t="shared" si="0"/>
        <v>45</v>
      </c>
    </row>
    <row r="5" spans="1:11" ht="18" customHeight="1">
      <c r="A5" s="29">
        <v>3</v>
      </c>
      <c r="B5" s="45" t="s">
        <v>14</v>
      </c>
      <c r="C5" s="30">
        <v>201</v>
      </c>
      <c r="D5" s="70" t="s">
        <v>19</v>
      </c>
      <c r="E5" s="45" t="s">
        <v>7</v>
      </c>
      <c r="F5" s="45" t="s">
        <v>35</v>
      </c>
      <c r="G5" s="41">
        <f>5+12+8+3</f>
        <v>28</v>
      </c>
      <c r="H5" s="4">
        <v>0</v>
      </c>
      <c r="I5" s="41">
        <v>24</v>
      </c>
      <c r="J5" s="4">
        <v>0</v>
      </c>
      <c r="K5" s="39">
        <f t="shared" si="0"/>
        <v>52</v>
      </c>
    </row>
    <row r="6" spans="1:11" s="68" customFormat="1" ht="18" customHeight="1">
      <c r="A6" s="83">
        <v>4</v>
      </c>
      <c r="B6" s="62" t="s">
        <v>20</v>
      </c>
      <c r="C6" s="30">
        <v>202</v>
      </c>
      <c r="D6" s="70" t="s">
        <v>21</v>
      </c>
      <c r="E6" s="62" t="s">
        <v>18</v>
      </c>
      <c r="F6" s="44"/>
      <c r="G6" s="41">
        <f>15+(3*7)+4+2</f>
        <v>42</v>
      </c>
      <c r="H6" s="4">
        <v>0</v>
      </c>
      <c r="I6" s="41">
        <v>31</v>
      </c>
      <c r="J6" s="4">
        <v>0</v>
      </c>
      <c r="K6" s="39">
        <f t="shared" si="0"/>
        <v>73</v>
      </c>
    </row>
    <row r="7" spans="1:11" ht="18" customHeight="1">
      <c r="A7" s="31">
        <v>5</v>
      </c>
      <c r="B7" s="47" t="s">
        <v>29</v>
      </c>
      <c r="C7" s="14">
        <v>206</v>
      </c>
      <c r="D7" s="69" t="s">
        <v>52</v>
      </c>
      <c r="E7" s="44" t="s">
        <v>7</v>
      </c>
      <c r="F7" s="44" t="s">
        <v>23</v>
      </c>
      <c r="G7" s="41">
        <f>0+5+2+5+1+2+3+5+5+3+0+1+1+5+3+1+3+0+2+5</f>
        <v>52</v>
      </c>
      <c r="H7" s="4">
        <v>0</v>
      </c>
      <c r="I7" s="41">
        <v>21</v>
      </c>
      <c r="J7" s="4">
        <v>0</v>
      </c>
      <c r="K7" s="39">
        <f t="shared" si="0"/>
        <v>73</v>
      </c>
    </row>
    <row r="8" spans="1:11" ht="18" customHeight="1">
      <c r="A8" s="29">
        <v>6</v>
      </c>
      <c r="B8" s="47" t="s">
        <v>14</v>
      </c>
      <c r="C8" s="14">
        <v>207</v>
      </c>
      <c r="D8" s="69" t="s">
        <v>43</v>
      </c>
      <c r="E8" s="44" t="s">
        <v>7</v>
      </c>
      <c r="F8" s="44" t="s">
        <v>23</v>
      </c>
      <c r="G8" s="41">
        <v>99</v>
      </c>
      <c r="H8" s="4">
        <v>0</v>
      </c>
      <c r="I8" s="41">
        <v>48</v>
      </c>
      <c r="J8" s="4">
        <v>0</v>
      </c>
      <c r="K8" s="39">
        <f t="shared" si="0"/>
        <v>147</v>
      </c>
    </row>
    <row r="9" spans="1:11" ht="15">
      <c r="A9" s="3"/>
      <c r="B9" s="64"/>
      <c r="C9" s="6"/>
      <c r="D9" s="43"/>
      <c r="E9" s="43"/>
      <c r="F9" s="65"/>
      <c r="G9" s="4"/>
      <c r="H9" s="4"/>
      <c r="I9" s="4"/>
      <c r="J9" s="4"/>
      <c r="K9" s="5"/>
    </row>
    <row r="10" spans="1:11" ht="15">
      <c r="A10" s="3"/>
      <c r="B10" s="66"/>
      <c r="C10" s="10"/>
      <c r="D10" s="43"/>
      <c r="E10" s="43"/>
      <c r="F10" s="43"/>
      <c r="G10" s="4"/>
      <c r="H10" s="4"/>
      <c r="I10" s="4"/>
      <c r="J10" s="4"/>
      <c r="K10" s="5"/>
    </row>
    <row r="11" spans="1:11" ht="15">
      <c r="A11" s="3"/>
      <c r="B11" s="66"/>
      <c r="C11" s="10"/>
      <c r="D11" s="66"/>
      <c r="E11" s="66"/>
      <c r="F11" s="66"/>
      <c r="G11" s="4"/>
      <c r="H11" s="4"/>
      <c r="I11" s="4"/>
      <c r="J11" s="4"/>
      <c r="K11" s="5"/>
    </row>
    <row r="12" spans="1:11" ht="15">
      <c r="A12" s="3"/>
      <c r="B12" s="67"/>
      <c r="C12" s="6"/>
      <c r="D12" s="64"/>
      <c r="E12" s="64"/>
      <c r="F12" s="65"/>
      <c r="G12" s="4"/>
      <c r="H12" s="4"/>
      <c r="I12" s="4"/>
      <c r="J12" s="4"/>
      <c r="K12" s="5"/>
    </row>
    <row r="13" spans="1:11" ht="15">
      <c r="A13" s="3"/>
      <c r="B13" s="67"/>
      <c r="C13" s="6"/>
      <c r="D13" s="64"/>
      <c r="E13" s="64"/>
      <c r="F13" s="65"/>
      <c r="G13" s="4"/>
      <c r="H13" s="4"/>
      <c r="I13" s="4"/>
      <c r="J13" s="4"/>
      <c r="K13" s="5"/>
    </row>
    <row r="14" spans="1:11" ht="15">
      <c r="A14" s="12"/>
      <c r="B14" s="64"/>
      <c r="C14" s="6"/>
      <c r="D14" s="64"/>
      <c r="E14" s="64"/>
      <c r="F14" s="65"/>
      <c r="G14" s="4"/>
      <c r="H14" s="4"/>
      <c r="I14" s="4"/>
      <c r="J14" s="4"/>
      <c r="K14" s="5"/>
    </row>
    <row r="15" spans="1:11" ht="15">
      <c r="A15" s="12"/>
      <c r="B15" s="65"/>
      <c r="C15" s="6"/>
      <c r="D15" s="64"/>
      <c r="E15" s="64"/>
      <c r="F15" s="65"/>
      <c r="G15" s="4"/>
      <c r="H15" s="4"/>
      <c r="I15" s="4"/>
      <c r="J15" s="4"/>
      <c r="K15" s="5"/>
    </row>
    <row r="16" spans="1:11" ht="15">
      <c r="A16" s="12"/>
      <c r="B16" s="65"/>
      <c r="C16" s="6"/>
      <c r="D16" s="64"/>
      <c r="E16" s="64"/>
      <c r="F16" s="65"/>
      <c r="G16" s="4"/>
      <c r="H16" s="4"/>
      <c r="I16" s="4"/>
      <c r="J16" s="4"/>
      <c r="K16" s="5"/>
    </row>
    <row r="17" spans="1:11" ht="15">
      <c r="A17" s="12"/>
      <c r="B17" s="65"/>
      <c r="C17" s="6"/>
      <c r="D17" s="64"/>
      <c r="E17" s="64"/>
      <c r="F17" s="65"/>
      <c r="G17" s="4"/>
      <c r="H17" s="4"/>
      <c r="I17" s="4"/>
      <c r="J17" s="4"/>
      <c r="K17" s="5"/>
    </row>
    <row r="18" spans="1:11" ht="15">
      <c r="A18" s="12"/>
      <c r="B18" s="65"/>
      <c r="C18" s="6"/>
      <c r="D18" s="64"/>
      <c r="E18" s="64"/>
      <c r="F18" s="65"/>
      <c r="G18" s="4"/>
      <c r="H18" s="4"/>
      <c r="I18" s="4"/>
      <c r="J18" s="4"/>
      <c r="K18" s="5"/>
    </row>
    <row r="19" spans="1:11" ht="15">
      <c r="A19" s="12"/>
      <c r="B19" s="65"/>
      <c r="C19" s="6"/>
      <c r="D19" s="64"/>
      <c r="E19" s="64"/>
      <c r="F19" s="65"/>
      <c r="G19" s="4"/>
      <c r="H19" s="4"/>
      <c r="I19" s="4"/>
      <c r="J19" s="4"/>
      <c r="K19" s="5"/>
    </row>
    <row r="20" spans="1:11" ht="15">
      <c r="A20" s="12"/>
      <c r="B20" s="65"/>
      <c r="C20" s="6"/>
      <c r="D20" s="63"/>
      <c r="E20" s="63"/>
      <c r="F20" s="63"/>
      <c r="G20" s="4"/>
      <c r="H20" s="4"/>
      <c r="I20" s="4"/>
      <c r="J20" s="4"/>
      <c r="K20" s="5"/>
    </row>
    <row r="21" spans="1:11" ht="15">
      <c r="A21" s="12"/>
      <c r="B21" s="65"/>
      <c r="C21" s="6"/>
      <c r="D21" s="64"/>
      <c r="E21" s="64"/>
      <c r="F21" s="65"/>
      <c r="G21" s="4"/>
      <c r="H21" s="4"/>
      <c r="I21" s="4"/>
      <c r="J21" s="4"/>
      <c r="K21" s="5"/>
    </row>
    <row r="22" spans="1:11" ht="15">
      <c r="A22" s="12"/>
      <c r="B22" s="65"/>
      <c r="C22" s="6"/>
      <c r="D22" s="63"/>
      <c r="E22" s="63"/>
      <c r="F22" s="63"/>
      <c r="G22" s="4"/>
      <c r="H22" s="4"/>
      <c r="I22" s="4"/>
      <c r="J22" s="4"/>
      <c r="K22" s="5"/>
    </row>
    <row r="23" spans="1:11" ht="15">
      <c r="A23" s="12"/>
      <c r="B23" s="65"/>
      <c r="C23" s="6"/>
      <c r="D23" s="64"/>
      <c r="E23" s="64"/>
      <c r="F23" s="65"/>
      <c r="G23" s="4"/>
      <c r="H23" s="4"/>
      <c r="I23" s="4"/>
      <c r="J23" s="4"/>
      <c r="K23" s="5"/>
    </row>
    <row r="24" spans="1:11" ht="15">
      <c r="A24" s="12"/>
      <c r="B24" s="65"/>
      <c r="C24" s="6"/>
      <c r="D24" s="64"/>
      <c r="E24" s="64"/>
      <c r="F24" s="65"/>
      <c r="G24" s="4"/>
      <c r="H24" s="4"/>
      <c r="I24" s="4"/>
      <c r="J24" s="4"/>
      <c r="K24" s="5"/>
    </row>
    <row r="25" spans="1:11" ht="15">
      <c r="A25" s="12"/>
      <c r="B25" s="65"/>
      <c r="C25" s="6"/>
      <c r="D25" s="64"/>
      <c r="E25" s="64"/>
      <c r="F25" s="65"/>
      <c r="G25" s="4"/>
      <c r="H25" s="4"/>
      <c r="I25" s="4"/>
      <c r="J25" s="4"/>
      <c r="K25" s="5"/>
    </row>
    <row r="26" spans="2:6" ht="15">
      <c r="B26" s="65"/>
      <c r="C26" s="6"/>
      <c r="D26" s="64"/>
      <c r="E26" s="64"/>
      <c r="F26" s="65"/>
    </row>
    <row r="27" spans="2:6" ht="15">
      <c r="B27" s="65"/>
      <c r="C27" s="6"/>
      <c r="D27" s="64"/>
      <c r="E27" s="64"/>
      <c r="F27" s="65"/>
    </row>
    <row r="28" spans="2:6" ht="15">
      <c r="B28" s="65"/>
      <c r="C28" s="6"/>
      <c r="D28" s="64"/>
      <c r="E28" s="64"/>
      <c r="F28" s="65"/>
    </row>
    <row r="29" spans="2:6" ht="15">
      <c r="B29" s="65"/>
      <c r="C29" s="6"/>
      <c r="D29" s="64"/>
      <c r="E29" s="64"/>
      <c r="F29" s="65"/>
    </row>
    <row r="30" spans="2:6" ht="15">
      <c r="B30" s="65"/>
      <c r="C30" s="6"/>
      <c r="D30" s="64"/>
      <c r="E30" s="64"/>
      <c r="F30" s="65"/>
    </row>
    <row r="31" spans="2:6" ht="15">
      <c r="B31" s="65"/>
      <c r="C31" s="6"/>
      <c r="D31" s="64"/>
      <c r="E31" s="64"/>
      <c r="F31" s="65"/>
    </row>
    <row r="32" spans="2:6" ht="15">
      <c r="B32" s="65"/>
      <c r="C32" s="6"/>
      <c r="D32" s="64"/>
      <c r="E32" s="64"/>
      <c r="F32" s="65"/>
    </row>
    <row r="33" spans="2:6" ht="15">
      <c r="B33" s="65"/>
      <c r="C33" s="6"/>
      <c r="D33" s="65"/>
      <c r="E33" s="64"/>
      <c r="F33" s="65"/>
    </row>
    <row r="34" spans="2:6" ht="15">
      <c r="B34" s="65"/>
      <c r="C34" s="6"/>
      <c r="D34" s="65"/>
      <c r="E34" s="64"/>
      <c r="F34" s="65"/>
    </row>
    <row r="35" spans="2:6" ht="15">
      <c r="B35" s="65"/>
      <c r="C35" s="6"/>
      <c r="D35" s="65"/>
      <c r="E35" s="64"/>
      <c r="F35" s="65"/>
    </row>
    <row r="36" spans="2:6" ht="15">
      <c r="B36" s="65"/>
      <c r="C36" s="6"/>
      <c r="D36" s="65"/>
      <c r="E36" s="64"/>
      <c r="F36" s="65"/>
    </row>
    <row r="37" spans="2:6" ht="15">
      <c r="B37" s="65"/>
      <c r="C37" s="6"/>
      <c r="D37" s="65"/>
      <c r="E37" s="64"/>
      <c r="F37" s="65"/>
    </row>
    <row r="38" spans="3:5" ht="15">
      <c r="C38" s="8"/>
      <c r="E38" s="42"/>
    </row>
    <row r="39" spans="3:5" ht="15">
      <c r="C39" s="8"/>
      <c r="E39" s="42"/>
    </row>
    <row r="40" spans="3:5" ht="15">
      <c r="C40" s="8"/>
      <c r="E40" s="42"/>
    </row>
    <row r="41" ht="12.75">
      <c r="E41" s="42"/>
    </row>
    <row r="42" ht="12.75">
      <c r="E42" s="42"/>
    </row>
    <row r="43" ht="12.75">
      <c r="E43" s="42"/>
    </row>
    <row r="44" ht="12.75">
      <c r="E44" s="42"/>
    </row>
    <row r="45" ht="12.75">
      <c r="E45" s="42"/>
    </row>
    <row r="46" ht="12.75">
      <c r="E46" s="42"/>
    </row>
  </sheetData>
  <sheetProtection/>
  <autoFilter ref="A2:K8"/>
  <conditionalFormatting sqref="G9:I25">
    <cfRule type="cellIs" priority="2" dxfId="1" operator="equal" stopIfTrue="1">
      <formula>"x"</formula>
    </cfRule>
  </conditionalFormatting>
  <conditionalFormatting sqref="I3:I8 G3:G8">
    <cfRule type="cellIs" priority="3" dxfId="0" operator="equal" stopIfTrue="1">
      <formula>"x"</formula>
    </cfRule>
  </conditionalFormatting>
  <printOptions horizontalCentered="1"/>
  <pageMargins left="0.1968503937007874" right="0.1968503937007874" top="1.1811023622047245" bottom="0.3937007874015748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K21"/>
  <sheetViews>
    <sheetView zoomScale="110" zoomScaleNormal="110" zoomScaleSheetLayoutView="100" zoomScalePageLayoutView="0" workbookViewId="0" topLeftCell="A1">
      <selection activeCell="M10" sqref="M10"/>
    </sheetView>
  </sheetViews>
  <sheetFormatPr defaultColWidth="11.421875" defaultRowHeight="12.75"/>
  <cols>
    <col min="1" max="1" width="6.8515625" style="46" customWidth="1"/>
    <col min="2" max="2" width="12.8515625" style="46" customWidth="1"/>
    <col min="3" max="3" width="6.57421875" style="2" customWidth="1"/>
    <col min="4" max="4" width="30.7109375" style="46" customWidth="1"/>
    <col min="5" max="5" width="14.140625" style="46" customWidth="1"/>
    <col min="6" max="6" width="19.7109375" style="46" hidden="1" customWidth="1"/>
    <col min="7" max="7" width="6.28125" style="1" customWidth="1"/>
    <col min="8" max="8" width="4.8515625" style="1" customWidth="1"/>
    <col min="9" max="9" width="6.28125" style="1" customWidth="1"/>
    <col min="10" max="10" width="4.8515625" style="1" customWidth="1"/>
    <col min="11" max="11" width="8.00390625" style="1" customWidth="1"/>
    <col min="12" max="16384" width="11.421875" style="1" customWidth="1"/>
  </cols>
  <sheetData>
    <row r="1" spans="1:11" ht="24" customHeight="1">
      <c r="A1" s="49"/>
      <c r="B1" s="50"/>
      <c r="C1" s="51"/>
      <c r="D1" s="52" t="s">
        <v>12</v>
      </c>
      <c r="E1" s="53"/>
      <c r="F1" s="51"/>
      <c r="G1" s="25"/>
      <c r="H1" s="25"/>
      <c r="I1" s="25"/>
      <c r="J1" s="25"/>
      <c r="K1" s="26"/>
    </row>
    <row r="2" spans="1:11" ht="12.75">
      <c r="A2" s="37" t="s">
        <v>6</v>
      </c>
      <c r="B2" s="17" t="s">
        <v>10</v>
      </c>
      <c r="C2" s="17" t="s">
        <v>3</v>
      </c>
      <c r="D2" s="17" t="s">
        <v>4</v>
      </c>
      <c r="E2" s="17" t="s">
        <v>0</v>
      </c>
      <c r="F2" s="17" t="s">
        <v>5</v>
      </c>
      <c r="G2" s="37" t="s">
        <v>8</v>
      </c>
      <c r="H2" s="17" t="s">
        <v>1</v>
      </c>
      <c r="I2" s="37" t="s">
        <v>9</v>
      </c>
      <c r="J2" s="17" t="s">
        <v>1</v>
      </c>
      <c r="K2" s="18" t="s">
        <v>2</v>
      </c>
    </row>
    <row r="3" spans="1:11" ht="18" customHeight="1">
      <c r="A3" s="27">
        <v>1</v>
      </c>
      <c r="B3" s="75" t="s">
        <v>20</v>
      </c>
      <c r="C3" s="76">
        <v>118</v>
      </c>
      <c r="D3" s="81" t="s">
        <v>53</v>
      </c>
      <c r="E3" s="77" t="s">
        <v>25</v>
      </c>
      <c r="F3" s="78"/>
      <c r="G3" s="40">
        <f>5+9+2+5</f>
        <v>21</v>
      </c>
      <c r="H3" s="28">
        <v>0</v>
      </c>
      <c r="I3" s="40">
        <v>7</v>
      </c>
      <c r="J3" s="28">
        <v>0</v>
      </c>
      <c r="K3" s="38">
        <f>SUM(G3:J3)</f>
        <v>28</v>
      </c>
    </row>
    <row r="4" spans="1:11" ht="18" customHeight="1">
      <c r="A4" s="29">
        <v>2</v>
      </c>
      <c r="B4" s="54" t="s">
        <v>20</v>
      </c>
      <c r="C4" s="14">
        <v>102</v>
      </c>
      <c r="D4" s="82" t="s">
        <v>38</v>
      </c>
      <c r="E4" s="44" t="s">
        <v>7</v>
      </c>
      <c r="F4" s="44"/>
      <c r="G4" s="41">
        <f>12+2+7</f>
        <v>21</v>
      </c>
      <c r="H4" s="4">
        <v>0</v>
      </c>
      <c r="I4" s="41">
        <v>8</v>
      </c>
      <c r="J4" s="4">
        <v>0</v>
      </c>
      <c r="K4" s="39">
        <f>SUM(G4:J4)</f>
        <v>29</v>
      </c>
    </row>
    <row r="5" spans="1:11" ht="18" customHeight="1">
      <c r="A5" s="29">
        <v>3</v>
      </c>
      <c r="B5" s="36" t="s">
        <v>20</v>
      </c>
      <c r="C5" s="10">
        <v>106</v>
      </c>
      <c r="D5" s="81" t="s">
        <v>47</v>
      </c>
      <c r="E5" s="43" t="s">
        <v>18</v>
      </c>
      <c r="F5" s="55"/>
      <c r="G5" s="41">
        <f>10+9+10+3</f>
        <v>32</v>
      </c>
      <c r="H5" s="4">
        <v>0</v>
      </c>
      <c r="I5" s="41">
        <v>10</v>
      </c>
      <c r="J5" s="4">
        <v>0</v>
      </c>
      <c r="K5" s="39">
        <v>41</v>
      </c>
    </row>
    <row r="6" spans="1:11" ht="18" customHeight="1">
      <c r="A6" s="29">
        <v>4</v>
      </c>
      <c r="B6" s="54" t="s">
        <v>20</v>
      </c>
      <c r="C6" s="14">
        <v>103</v>
      </c>
      <c r="D6" s="82" t="s">
        <v>16</v>
      </c>
      <c r="E6" s="44" t="s">
        <v>39</v>
      </c>
      <c r="F6" s="44" t="s">
        <v>17</v>
      </c>
      <c r="G6" s="41">
        <f>9+6+9</f>
        <v>24</v>
      </c>
      <c r="H6" s="4">
        <v>0</v>
      </c>
      <c r="I6" s="41">
        <v>18</v>
      </c>
      <c r="J6" s="4">
        <v>0</v>
      </c>
      <c r="K6" s="39">
        <f aca="true" t="shared" si="0" ref="K6:K19">SUM(G6:J6)</f>
        <v>42</v>
      </c>
    </row>
    <row r="7" spans="1:11" ht="18" customHeight="1">
      <c r="A7" s="29">
        <v>5</v>
      </c>
      <c r="B7" s="47" t="s">
        <v>26</v>
      </c>
      <c r="C7" s="14">
        <v>114</v>
      </c>
      <c r="D7" s="82" t="s">
        <v>27</v>
      </c>
      <c r="E7" s="44" t="s">
        <v>25</v>
      </c>
      <c r="F7" s="44"/>
      <c r="G7" s="41">
        <f>5+(3*7)+8+3</f>
        <v>37</v>
      </c>
      <c r="H7" s="4">
        <v>0</v>
      </c>
      <c r="I7" s="41">
        <v>27</v>
      </c>
      <c r="J7" s="4">
        <v>0</v>
      </c>
      <c r="K7" s="39">
        <f t="shared" si="0"/>
        <v>64</v>
      </c>
    </row>
    <row r="8" spans="1:11" ht="18" customHeight="1">
      <c r="A8" s="27">
        <v>6</v>
      </c>
      <c r="B8" s="54" t="s">
        <v>20</v>
      </c>
      <c r="C8" s="14">
        <v>109</v>
      </c>
      <c r="D8" s="82" t="s">
        <v>31</v>
      </c>
      <c r="E8" s="44" t="s">
        <v>18</v>
      </c>
      <c r="F8" s="44"/>
      <c r="G8" s="41">
        <f>20+9+8+6</f>
        <v>43</v>
      </c>
      <c r="H8" s="4">
        <v>0</v>
      </c>
      <c r="I8" s="41">
        <v>21</v>
      </c>
      <c r="J8" s="4">
        <v>0</v>
      </c>
      <c r="K8" s="39">
        <f t="shared" si="0"/>
        <v>64</v>
      </c>
    </row>
    <row r="9" spans="1:11" ht="18" customHeight="1">
      <c r="A9" s="29">
        <v>7</v>
      </c>
      <c r="B9" s="54" t="s">
        <v>20</v>
      </c>
      <c r="C9" s="14">
        <v>104</v>
      </c>
      <c r="D9" s="82" t="s">
        <v>40</v>
      </c>
      <c r="E9" s="44" t="s">
        <v>7</v>
      </c>
      <c r="F9" s="44"/>
      <c r="G9" s="41">
        <f>(3*11)+4+4</f>
        <v>41</v>
      </c>
      <c r="H9" s="4">
        <v>0</v>
      </c>
      <c r="I9" s="41">
        <v>24</v>
      </c>
      <c r="J9" s="4">
        <v>0</v>
      </c>
      <c r="K9" s="39">
        <f t="shared" si="0"/>
        <v>65</v>
      </c>
    </row>
    <row r="10" spans="1:11" ht="18" customHeight="1">
      <c r="A10" s="29">
        <v>8</v>
      </c>
      <c r="B10" s="47" t="s">
        <v>29</v>
      </c>
      <c r="C10" s="14">
        <v>115</v>
      </c>
      <c r="D10" s="81" t="s">
        <v>28</v>
      </c>
      <c r="E10" s="44" t="s">
        <v>7</v>
      </c>
      <c r="F10" s="80"/>
      <c r="G10" s="41">
        <f>5+(8*3)+10+3</f>
        <v>42</v>
      </c>
      <c r="H10" s="4">
        <v>0</v>
      </c>
      <c r="I10" s="41">
        <v>24</v>
      </c>
      <c r="J10" s="4">
        <v>0</v>
      </c>
      <c r="K10" s="39">
        <f t="shared" si="0"/>
        <v>66</v>
      </c>
    </row>
    <row r="11" spans="1:11" ht="18" customHeight="1">
      <c r="A11" s="29">
        <v>9</v>
      </c>
      <c r="B11" s="54" t="s">
        <v>14</v>
      </c>
      <c r="C11" s="14">
        <v>116</v>
      </c>
      <c r="D11" s="82" t="s">
        <v>34</v>
      </c>
      <c r="E11" s="44" t="s">
        <v>25</v>
      </c>
      <c r="F11" s="44" t="s">
        <v>35</v>
      </c>
      <c r="G11" s="41">
        <f>5+39+4+2</f>
        <v>50</v>
      </c>
      <c r="H11" s="4">
        <v>0</v>
      </c>
      <c r="I11" s="41">
        <v>26</v>
      </c>
      <c r="J11" s="4">
        <v>0</v>
      </c>
      <c r="K11" s="39">
        <f t="shared" si="0"/>
        <v>76</v>
      </c>
    </row>
    <row r="12" spans="1:11" ht="18" customHeight="1">
      <c r="A12" s="29">
        <v>10</v>
      </c>
      <c r="B12" s="47" t="s">
        <v>20</v>
      </c>
      <c r="C12" s="14">
        <v>110</v>
      </c>
      <c r="D12" s="81" t="s">
        <v>56</v>
      </c>
      <c r="E12" s="44" t="s">
        <v>15</v>
      </c>
      <c r="F12" s="44"/>
      <c r="G12" s="41">
        <f>15+(3*7)+10+3</f>
        <v>49</v>
      </c>
      <c r="H12" s="4">
        <v>0</v>
      </c>
      <c r="I12" s="41">
        <v>28</v>
      </c>
      <c r="J12" s="4">
        <v>0</v>
      </c>
      <c r="K12" s="39">
        <f t="shared" si="0"/>
        <v>77</v>
      </c>
    </row>
    <row r="13" spans="1:11" ht="18" customHeight="1">
      <c r="A13" s="27">
        <v>11</v>
      </c>
      <c r="B13" s="36" t="s">
        <v>14</v>
      </c>
      <c r="C13" s="10">
        <v>107</v>
      </c>
      <c r="D13" s="81" t="s">
        <v>24</v>
      </c>
      <c r="E13" s="43" t="s">
        <v>7</v>
      </c>
      <c r="F13" s="55"/>
      <c r="G13" s="41">
        <f>10+(8*3)+6+2</f>
        <v>42</v>
      </c>
      <c r="H13" s="4">
        <v>0</v>
      </c>
      <c r="I13" s="41">
        <v>41</v>
      </c>
      <c r="J13" s="4">
        <v>0</v>
      </c>
      <c r="K13" s="39">
        <f t="shared" si="0"/>
        <v>83</v>
      </c>
    </row>
    <row r="14" spans="1:11" ht="18" customHeight="1" thickBot="1">
      <c r="A14" s="29">
        <v>12</v>
      </c>
      <c r="B14" s="36" t="s">
        <v>20</v>
      </c>
      <c r="C14" s="10">
        <v>108</v>
      </c>
      <c r="D14" s="82" t="s">
        <v>48</v>
      </c>
      <c r="E14" s="43" t="s">
        <v>7</v>
      </c>
      <c r="F14" s="55"/>
      <c r="G14" s="41">
        <f>10+9+14+4</f>
        <v>37</v>
      </c>
      <c r="H14" s="4">
        <v>0</v>
      </c>
      <c r="I14" s="41">
        <v>47</v>
      </c>
      <c r="J14" s="4">
        <v>0</v>
      </c>
      <c r="K14" s="39">
        <f t="shared" si="0"/>
        <v>84</v>
      </c>
    </row>
    <row r="15" spans="1:11" ht="18.75" thickBot="1">
      <c r="A15" s="29">
        <v>13</v>
      </c>
      <c r="B15" s="36" t="s">
        <v>14</v>
      </c>
      <c r="C15" s="32">
        <v>117</v>
      </c>
      <c r="D15" s="81" t="s">
        <v>50</v>
      </c>
      <c r="E15" s="43" t="s">
        <v>25</v>
      </c>
      <c r="F15" s="79" t="s">
        <v>51</v>
      </c>
      <c r="G15" s="48">
        <f>10+(3*14)+8</f>
        <v>60</v>
      </c>
      <c r="H15" s="4">
        <v>0</v>
      </c>
      <c r="I15" s="41">
        <v>37</v>
      </c>
      <c r="J15" s="4">
        <v>0</v>
      </c>
      <c r="K15" s="39">
        <f t="shared" si="0"/>
        <v>97</v>
      </c>
    </row>
    <row r="16" spans="1:11" ht="18" customHeight="1">
      <c r="A16" s="29">
        <v>14</v>
      </c>
      <c r="B16" s="54" t="s">
        <v>20</v>
      </c>
      <c r="C16" s="14">
        <v>100</v>
      </c>
      <c r="D16" s="81" t="s">
        <v>37</v>
      </c>
      <c r="E16" s="44" t="s">
        <v>7</v>
      </c>
      <c r="F16" s="44"/>
      <c r="G16" s="41">
        <f>10+30+6+4</f>
        <v>50</v>
      </c>
      <c r="H16" s="4">
        <v>0</v>
      </c>
      <c r="I16" s="41">
        <v>48</v>
      </c>
      <c r="J16" s="4">
        <v>0</v>
      </c>
      <c r="K16" s="39">
        <f t="shared" si="0"/>
        <v>98</v>
      </c>
    </row>
    <row r="17" spans="1:11" ht="18" customHeight="1">
      <c r="A17" s="29">
        <v>15</v>
      </c>
      <c r="B17" s="54" t="s">
        <v>14</v>
      </c>
      <c r="C17" s="14">
        <v>101</v>
      </c>
      <c r="D17" s="82" t="s">
        <v>36</v>
      </c>
      <c r="E17" s="44" t="s">
        <v>7</v>
      </c>
      <c r="F17" s="44" t="s">
        <v>23</v>
      </c>
      <c r="G17" s="41">
        <f>25+27+8+1</f>
        <v>61</v>
      </c>
      <c r="H17" s="4">
        <v>0</v>
      </c>
      <c r="I17" s="41">
        <v>39</v>
      </c>
      <c r="J17" s="4">
        <v>0</v>
      </c>
      <c r="K17" s="39">
        <f t="shared" si="0"/>
        <v>100</v>
      </c>
    </row>
    <row r="18" spans="1:11" ht="18" customHeight="1">
      <c r="A18" s="27">
        <v>16</v>
      </c>
      <c r="B18" s="54" t="s">
        <v>55</v>
      </c>
      <c r="C18" s="14">
        <v>119</v>
      </c>
      <c r="D18" s="82" t="s">
        <v>54</v>
      </c>
      <c r="E18" s="44" t="s">
        <v>7</v>
      </c>
      <c r="F18" s="44"/>
      <c r="G18" s="41">
        <v>100</v>
      </c>
      <c r="H18" s="4">
        <v>0</v>
      </c>
      <c r="I18" s="41">
        <v>7</v>
      </c>
      <c r="J18" s="4">
        <v>0</v>
      </c>
      <c r="K18" s="39">
        <f t="shared" si="0"/>
        <v>107</v>
      </c>
    </row>
    <row r="19" spans="1:11" ht="18" customHeight="1">
      <c r="A19" s="29">
        <v>17</v>
      </c>
      <c r="B19" s="54" t="s">
        <v>20</v>
      </c>
      <c r="C19" s="14">
        <v>112</v>
      </c>
      <c r="D19" s="82" t="s">
        <v>30</v>
      </c>
      <c r="E19" s="44" t="s">
        <v>25</v>
      </c>
      <c r="F19" s="44" t="s">
        <v>23</v>
      </c>
      <c r="G19" s="41">
        <f>15+(3*10)+6+3</f>
        <v>54</v>
      </c>
      <c r="H19" s="4">
        <v>0</v>
      </c>
      <c r="I19" s="41">
        <v>100</v>
      </c>
      <c r="J19" s="4">
        <v>0</v>
      </c>
      <c r="K19" s="39">
        <f t="shared" si="0"/>
        <v>154</v>
      </c>
    </row>
    <row r="20" ht="12.75">
      <c r="B20" s="42"/>
    </row>
    <row r="21" spans="2:5" ht="12.75">
      <c r="B21" s="42"/>
      <c r="E21" s="74"/>
    </row>
  </sheetData>
  <sheetProtection/>
  <autoFilter ref="A2:K19"/>
  <conditionalFormatting sqref="G3:G19 I3:I19">
    <cfRule type="cellIs" priority="1" dxfId="0" operator="equal" stopIfTrue="1">
      <formula>"x"</formula>
    </cfRule>
  </conditionalFormatting>
  <printOptions horizontalCentered="1"/>
  <pageMargins left="0.1968503937007874" right="0.1968503937007874" top="1.1811023622047245" bottom="0.3937007874015748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zoomScale="110" zoomScaleNormal="110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6.8515625" style="1" customWidth="1"/>
    <col min="2" max="2" width="12.8515625" style="1" customWidth="1"/>
    <col min="3" max="3" width="6.57421875" style="2" customWidth="1"/>
    <col min="4" max="4" width="30.7109375" style="1" customWidth="1"/>
    <col min="5" max="5" width="14.140625" style="1" customWidth="1"/>
    <col min="6" max="6" width="19.7109375" style="1" hidden="1" customWidth="1"/>
    <col min="7" max="7" width="6.28125" style="1" customWidth="1"/>
    <col min="8" max="8" width="4.8515625" style="1" customWidth="1"/>
    <col min="9" max="9" width="6.28125" style="1" customWidth="1"/>
    <col min="10" max="10" width="4.8515625" style="1" customWidth="1"/>
    <col min="11" max="11" width="8.00390625" style="1" customWidth="1"/>
    <col min="12" max="12" width="0.9921875" style="1" customWidth="1"/>
    <col min="13" max="13" width="3.00390625" style="1" customWidth="1"/>
    <col min="14" max="16384" width="11.421875" style="1" customWidth="1"/>
  </cols>
  <sheetData>
    <row r="1" spans="1:11" ht="24" customHeight="1">
      <c r="A1" s="19"/>
      <c r="B1" s="20"/>
      <c r="C1" s="21"/>
      <c r="D1" s="22" t="s">
        <v>13</v>
      </c>
      <c r="E1" s="23"/>
      <c r="F1" s="21"/>
      <c r="G1" s="21"/>
      <c r="H1" s="21"/>
      <c r="I1" s="21"/>
      <c r="J1" s="21"/>
      <c r="K1" s="24"/>
    </row>
    <row r="2" spans="1:11" ht="12.75">
      <c r="A2" s="15" t="s">
        <v>6</v>
      </c>
      <c r="B2" s="16" t="s">
        <v>10</v>
      </c>
      <c r="C2" s="17" t="s">
        <v>3</v>
      </c>
      <c r="D2" s="17" t="s">
        <v>4</v>
      </c>
      <c r="E2" s="17" t="s">
        <v>0</v>
      </c>
      <c r="F2" s="17" t="s">
        <v>5</v>
      </c>
      <c r="G2" s="37" t="s">
        <v>8</v>
      </c>
      <c r="H2" s="17" t="s">
        <v>1</v>
      </c>
      <c r="I2" s="37" t="s">
        <v>9</v>
      </c>
      <c r="J2" s="17" t="s">
        <v>1</v>
      </c>
      <c r="K2" s="18" t="s">
        <v>2</v>
      </c>
    </row>
    <row r="3" spans="1:11" ht="18" customHeight="1">
      <c r="A3" s="27">
        <v>1</v>
      </c>
      <c r="B3" s="33" t="s">
        <v>14</v>
      </c>
      <c r="C3" s="34">
        <v>1</v>
      </c>
      <c r="D3" s="71" t="s">
        <v>32</v>
      </c>
      <c r="E3" s="35" t="s">
        <v>25</v>
      </c>
      <c r="F3" s="35"/>
      <c r="G3" s="41">
        <f>5+3+7</f>
        <v>15</v>
      </c>
      <c r="H3" s="28">
        <v>0</v>
      </c>
      <c r="I3" s="40">
        <v>9</v>
      </c>
      <c r="J3" s="28">
        <v>0</v>
      </c>
      <c r="K3" s="38">
        <f aca="true" t="shared" si="0" ref="K3:K9">SUM(G3:J3)</f>
        <v>24</v>
      </c>
    </row>
    <row r="4" spans="1:11" ht="18" customHeight="1">
      <c r="A4" s="29">
        <v>2</v>
      </c>
      <c r="B4" s="11" t="s">
        <v>14</v>
      </c>
      <c r="C4" s="14">
        <v>2</v>
      </c>
      <c r="D4" s="72" t="s">
        <v>33</v>
      </c>
      <c r="E4" s="13" t="s">
        <v>18</v>
      </c>
      <c r="F4" s="13"/>
      <c r="G4" s="41">
        <f>5+9+10+4</f>
        <v>28</v>
      </c>
      <c r="H4" s="4">
        <v>0</v>
      </c>
      <c r="I4" s="41">
        <v>18</v>
      </c>
      <c r="J4" s="4">
        <v>0</v>
      </c>
      <c r="K4" s="39">
        <f t="shared" si="0"/>
        <v>46</v>
      </c>
    </row>
    <row r="5" spans="1:11" ht="18" customHeight="1">
      <c r="A5" s="29">
        <v>3</v>
      </c>
      <c r="B5" s="11" t="s">
        <v>14</v>
      </c>
      <c r="C5" s="14">
        <v>4</v>
      </c>
      <c r="D5" s="72" t="s">
        <v>42</v>
      </c>
      <c r="E5" s="13" t="s">
        <v>7</v>
      </c>
      <c r="F5" s="13"/>
      <c r="G5" s="41">
        <f>12+4+4</f>
        <v>20</v>
      </c>
      <c r="H5" s="4">
        <v>0</v>
      </c>
      <c r="I5" s="41">
        <v>30</v>
      </c>
      <c r="J5" s="4">
        <v>0</v>
      </c>
      <c r="K5" s="39">
        <f t="shared" si="0"/>
        <v>50</v>
      </c>
    </row>
    <row r="6" spans="1:11" ht="18" customHeight="1">
      <c r="A6" s="29">
        <v>4</v>
      </c>
      <c r="B6" s="11" t="s">
        <v>14</v>
      </c>
      <c r="C6" s="14">
        <v>3</v>
      </c>
      <c r="D6" s="72" t="s">
        <v>41</v>
      </c>
      <c r="E6" s="13" t="s">
        <v>15</v>
      </c>
      <c r="F6" s="13"/>
      <c r="G6" s="41">
        <f>15+12+4+4</f>
        <v>35</v>
      </c>
      <c r="H6" s="4">
        <v>0</v>
      </c>
      <c r="I6" s="41">
        <v>27</v>
      </c>
      <c r="J6" s="4">
        <v>0</v>
      </c>
      <c r="K6" s="39">
        <f t="shared" si="0"/>
        <v>62</v>
      </c>
    </row>
    <row r="7" spans="1:11" ht="18" customHeight="1">
      <c r="A7" s="29">
        <v>5</v>
      </c>
      <c r="B7" s="11" t="s">
        <v>14</v>
      </c>
      <c r="C7" s="14">
        <v>0</v>
      </c>
      <c r="D7" s="73" t="s">
        <v>44</v>
      </c>
      <c r="E7" s="13" t="s">
        <v>25</v>
      </c>
      <c r="F7" s="13"/>
      <c r="G7" s="41">
        <f>15+12+12+4</f>
        <v>43</v>
      </c>
      <c r="H7" s="4">
        <v>0</v>
      </c>
      <c r="I7" s="41">
        <v>34</v>
      </c>
      <c r="J7" s="4">
        <v>0</v>
      </c>
      <c r="K7" s="39">
        <f t="shared" si="0"/>
        <v>77</v>
      </c>
    </row>
    <row r="8" spans="1:11" ht="18" customHeight="1">
      <c r="A8" s="31">
        <v>6</v>
      </c>
      <c r="B8" s="7" t="s">
        <v>14</v>
      </c>
      <c r="C8" s="14">
        <v>6</v>
      </c>
      <c r="D8" s="72" t="s">
        <v>49</v>
      </c>
      <c r="E8" s="13" t="s">
        <v>25</v>
      </c>
      <c r="F8" s="13"/>
      <c r="G8" s="41">
        <f>55+(3*9)+2</f>
        <v>84</v>
      </c>
      <c r="H8" s="4">
        <v>0</v>
      </c>
      <c r="I8" s="41">
        <v>70</v>
      </c>
      <c r="J8" s="4">
        <v>0</v>
      </c>
      <c r="K8" s="39">
        <f t="shared" si="0"/>
        <v>154</v>
      </c>
    </row>
    <row r="9" spans="1:11" ht="18" customHeight="1">
      <c r="A9" s="31">
        <v>7</v>
      </c>
      <c r="B9" s="7" t="s">
        <v>20</v>
      </c>
      <c r="C9" s="14">
        <v>5</v>
      </c>
      <c r="D9" s="72" t="s">
        <v>45</v>
      </c>
      <c r="E9" s="13" t="s">
        <v>25</v>
      </c>
      <c r="F9" s="13"/>
      <c r="G9" s="41">
        <f>25+21+4+5</f>
        <v>55</v>
      </c>
      <c r="H9" s="4">
        <v>0</v>
      </c>
      <c r="I9" s="41">
        <v>100</v>
      </c>
      <c r="J9" s="4">
        <v>0</v>
      </c>
      <c r="K9" s="39">
        <f t="shared" si="0"/>
        <v>155</v>
      </c>
    </row>
    <row r="10" ht="12.75">
      <c r="B10" s="9"/>
    </row>
    <row r="11" ht="12.75">
      <c r="B11" s="9"/>
    </row>
    <row r="12" ht="12.75">
      <c r="B12" s="9"/>
    </row>
    <row r="13" ht="12.75">
      <c r="B13" s="9"/>
    </row>
  </sheetData>
  <sheetProtection/>
  <autoFilter ref="A2:K9"/>
  <conditionalFormatting sqref="I3:I9 G3:G9">
    <cfRule type="cellIs" priority="1" dxfId="0" operator="equal" stopIfTrue="1">
      <formula>"x"</formula>
    </cfRule>
  </conditionalFormatting>
  <printOptions horizontalCentered="1"/>
  <pageMargins left="0.1968503937007874" right="0.1968503937007874" top="1.1811023622047245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jserra</dc:creator>
  <cp:keywords/>
  <dc:description/>
  <cp:lastModifiedBy>Todotrial</cp:lastModifiedBy>
  <cp:lastPrinted>2011-09-11T16:32:26Z</cp:lastPrinted>
  <dcterms:created xsi:type="dcterms:W3CDTF">2006-11-09T10:56:34Z</dcterms:created>
  <dcterms:modified xsi:type="dcterms:W3CDTF">2011-09-13T09:42:46Z</dcterms:modified>
  <cp:category/>
  <cp:version/>
  <cp:contentType/>
  <cp:contentStatus/>
</cp:coreProperties>
</file>